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345" tabRatio="810"/>
  </bookViews>
  <sheets>
    <sheet name="Прайс от 01.10.2020" sheetId="87" r:id="rId1"/>
  </sheets>
  <calcPr calcId="162913"/>
</workbook>
</file>

<file path=xl/calcChain.xml><?xml version="1.0" encoding="utf-8"?>
<calcChain xmlns="http://schemas.openxmlformats.org/spreadsheetml/2006/main">
  <c r="T46" i="87"/>
  <c r="T24" l="1"/>
  <c r="T25"/>
  <c r="T26"/>
  <c r="T27"/>
  <c r="T28"/>
  <c r="T29"/>
  <c r="T30"/>
  <c r="T31"/>
  <c r="T32"/>
  <c r="T33"/>
  <c r="T34"/>
  <c r="T22"/>
  <c r="T16"/>
  <c r="T17"/>
  <c r="T18"/>
  <c r="T19"/>
  <c r="T20"/>
  <c r="T21"/>
  <c r="T11"/>
  <c r="T12"/>
  <c r="T13"/>
  <c r="T14"/>
  <c r="T7"/>
  <c r="T8"/>
  <c r="T9"/>
  <c r="T10"/>
  <c r="T41" l="1"/>
  <c r="T35"/>
  <c r="T39"/>
  <c r="T38"/>
  <c r="T37"/>
  <c r="Q39" l="1"/>
  <c r="R39" s="1"/>
  <c r="M39"/>
  <c r="L39"/>
  <c r="K39"/>
  <c r="Q38"/>
  <c r="R38" s="1"/>
  <c r="O39" l="1"/>
  <c r="N39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55"/>
  <c r="T49"/>
  <c r="T50"/>
  <c r="T51"/>
  <c r="T52"/>
  <c r="T53"/>
  <c r="T48"/>
  <c r="T44"/>
  <c r="T43"/>
  <c r="L34" l="1"/>
  <c r="M34"/>
  <c r="Q34"/>
  <c r="R34" s="1"/>
  <c r="O34" l="1"/>
  <c r="G55" l="1"/>
  <c r="Q32"/>
  <c r="R32" s="1"/>
  <c r="M32"/>
  <c r="K32"/>
  <c r="Q30"/>
  <c r="R30" s="1"/>
  <c r="M30"/>
  <c r="L30"/>
  <c r="K30"/>
  <c r="Q28"/>
  <c r="R28" s="1"/>
  <c r="M28"/>
  <c r="L28"/>
  <c r="K28"/>
  <c r="Q26"/>
  <c r="R26" s="1"/>
  <c r="Q22"/>
  <c r="R22" s="1"/>
  <c r="M22"/>
  <c r="L22"/>
  <c r="Q21"/>
  <c r="R21" s="1"/>
  <c r="M21"/>
  <c r="K21"/>
  <c r="Q20"/>
  <c r="R20" s="1"/>
  <c r="M20"/>
  <c r="L20"/>
  <c r="K20"/>
  <c r="Q19"/>
  <c r="R19" s="1"/>
  <c r="M19"/>
  <c r="L19"/>
  <c r="K19"/>
  <c r="Q18"/>
  <c r="R18" s="1"/>
  <c r="M18"/>
  <c r="L18"/>
  <c r="K18"/>
  <c r="Q17"/>
  <c r="R17" s="1"/>
  <c r="M17"/>
  <c r="L17"/>
  <c r="K17"/>
  <c r="Q16"/>
  <c r="R16" s="1"/>
  <c r="O22" l="1"/>
  <c r="N28"/>
  <c r="N21"/>
  <c r="N30"/>
  <c r="N17"/>
  <c r="N18"/>
  <c r="N19"/>
  <c r="N20"/>
  <c r="O17"/>
  <c r="O18"/>
  <c r="O19"/>
  <c r="O20"/>
  <c r="O30"/>
  <c r="O28"/>
  <c r="N32"/>
</calcChain>
</file>

<file path=xl/sharedStrings.xml><?xml version="1.0" encoding="utf-8"?>
<sst xmlns="http://schemas.openxmlformats.org/spreadsheetml/2006/main" count="174" uniqueCount="140">
  <si>
    <t>№ п/п</t>
  </si>
  <si>
    <t>Наименование</t>
  </si>
  <si>
    <t>Болт М16х140.88.16</t>
  </si>
  <si>
    <t>Цена за ед. товара, в руб. без НДС</t>
  </si>
  <si>
    <t>Анитим</t>
  </si>
  <si>
    <t>Велес</t>
  </si>
  <si>
    <t>доставка</t>
  </si>
  <si>
    <t>Технотрон</t>
  </si>
  <si>
    <t>Казахстан</t>
  </si>
  <si>
    <t>Комплект для навески категории 3</t>
  </si>
  <si>
    <t>Комплект для навески категории 4N</t>
  </si>
  <si>
    <t>Мощность трактора, л.с.</t>
  </si>
  <si>
    <t>Масса,       кг.</t>
  </si>
  <si>
    <t>60-130</t>
  </si>
  <si>
    <t>110-180</t>
  </si>
  <si>
    <t>320-450</t>
  </si>
  <si>
    <t>120-180</t>
  </si>
  <si>
    <t>150-225</t>
  </si>
  <si>
    <t>180-270</t>
  </si>
  <si>
    <t>210-315</t>
  </si>
  <si>
    <t>240-360</t>
  </si>
  <si>
    <t>270-405</t>
  </si>
  <si>
    <t>140-210</t>
  </si>
  <si>
    <t>220-330</t>
  </si>
  <si>
    <t>260-390</t>
  </si>
  <si>
    <t>300-450</t>
  </si>
  <si>
    <t>Розничный прайс-лист на сельхозтехнику "КАМА"</t>
  </si>
  <si>
    <t>Цена за ед. товара, в руб. с НДС 20%</t>
  </si>
  <si>
    <t>110-130</t>
  </si>
  <si>
    <t>130-150</t>
  </si>
  <si>
    <t>150-180</t>
  </si>
  <si>
    <t>Гарантия на технику КАМА составляет 12 месяца со дня приобретения!</t>
  </si>
  <si>
    <t>КАМА TIGER 2,5 (2,5 м., 5 рабочих органов)</t>
  </si>
  <si>
    <t>КАМА TIGER 2,5 (2,5 м., 5 рабочих органов,без катков)</t>
  </si>
  <si>
    <t>КАМА TIGER 3 (3 м., 7 рабочих органов)</t>
  </si>
  <si>
    <t>КАМА TIGER 3 (3 м., 7 рабочих органов, без катков)</t>
  </si>
  <si>
    <t>КАМА TIGER 4 (4 м., 9 рабочих органов)</t>
  </si>
  <si>
    <t>КАМА TIGER 4 (4 м., 9 рабочих органов,без катков)</t>
  </si>
  <si>
    <t>КАМА TIGER 5 (5 м., 11 рабочих органов)</t>
  </si>
  <si>
    <t>КАМА TIGER 5 (5 м., 11 рабочих органов, без катков)</t>
  </si>
  <si>
    <t>1. Глубокорыхлитель TIGER</t>
  </si>
  <si>
    <t>2. Тяжелая стерневая борона LION</t>
  </si>
  <si>
    <t>4. Средняя пружинная борона PANTHER (зуб 10 мм.)</t>
  </si>
  <si>
    <t>КАМА PANTHER-15 (зуб 10мм.)</t>
  </si>
  <si>
    <t>КАМА PANTHER-18 (зуб 10мм.)</t>
  </si>
  <si>
    <t>КАМА PANTHER-24 (зуб 10мм.)</t>
  </si>
  <si>
    <t>КАМА LION 12 (зуб 16мм.)</t>
  </si>
  <si>
    <t xml:space="preserve">КАМА LION 15 (зуб 16мм.) </t>
  </si>
  <si>
    <t>КАМА LION 18 (зуб 16мм.)</t>
  </si>
  <si>
    <t>КАМА LION 21 (зуб 16мм.)</t>
  </si>
  <si>
    <t>КАМА LION 24 (зуб 16мм.)</t>
  </si>
  <si>
    <t>КАМА LION 27 (зуб 16мм.)</t>
  </si>
  <si>
    <t>5. Легкая борона YAGUAR (зуб 8 мм.)</t>
  </si>
  <si>
    <t>КАМА YAGUAR (ширина захвата 12 м.,зуб 8 мм.)</t>
  </si>
  <si>
    <t>3. Сцепка зубовая гидрофицированная LEOPARD</t>
  </si>
  <si>
    <t>КАМА LEOPARD 12 (с БЗТС)</t>
  </si>
  <si>
    <t>КАМА LEOPARD 12 (гидрофицированная рама без рабочих органов БЗТС)</t>
  </si>
  <si>
    <t>КАМА LEOPARD 15 (с БЗТС)</t>
  </si>
  <si>
    <t>КАМА LEOPARD 15 (гидрофицированная рама без рабочих органов БЗТС)</t>
  </si>
  <si>
    <t>КАМА LEOPARD 18 (с БЗТС)</t>
  </si>
  <si>
    <t>КАМА LEOPARD 18 (гидрофицированная рама без рабочих органов БЗТС)</t>
  </si>
  <si>
    <t>КАМА LEOPARD 21 (с БЗТС)</t>
  </si>
  <si>
    <t>КАМА LEOPARD 21 (гидрофицированная рама без рабочих органов БЗТС)</t>
  </si>
  <si>
    <t>КАМА LEOPARD 24 (с БЗТС)</t>
  </si>
  <si>
    <t>КАМА LEOPARD 24 (гидрофицированная рама без рабочих органов БЗТС)</t>
  </si>
  <si>
    <t>КАМА LEOPARD 27 (с БЗТС)</t>
  </si>
  <si>
    <t>КАМА LEOPARD 27 (гидрофицированная рама без рабочих органов БЗТС)</t>
  </si>
  <si>
    <t>6. Тележка переходная ELEPHANT</t>
  </si>
  <si>
    <t>КАМА ELEPHANT 4000М (навешиваемое оборудование до 4 т., полу навесное до 6 т.)</t>
  </si>
  <si>
    <t>КАМА ELEPHANT 6000 (навешиваемое оборудование до 6 т., полу навесное до 9 т.)</t>
  </si>
  <si>
    <t>8. Запчасти к тяжелым стерневым боронам</t>
  </si>
  <si>
    <t>9.  Запчасти к глубокорыхлителям</t>
  </si>
  <si>
    <t>7. Запчасти к сцепке зубовой гидрофицированной</t>
  </si>
  <si>
    <t>Кассета БЗТС</t>
  </si>
  <si>
    <t>КАМА LION 7,2  (под трактора МТЗ 80, МТЗ 82, зуб 16мм.)</t>
  </si>
  <si>
    <t>Артикул</t>
  </si>
  <si>
    <t>45.5-250</t>
  </si>
  <si>
    <t>55.7-300</t>
  </si>
  <si>
    <t>55.9-400</t>
  </si>
  <si>
    <t>55.11-500</t>
  </si>
  <si>
    <t>12.505</t>
  </si>
  <si>
    <t>050.525</t>
  </si>
  <si>
    <t>15.505</t>
  </si>
  <si>
    <t>18.505</t>
  </si>
  <si>
    <t>21.505</t>
  </si>
  <si>
    <t>24.555</t>
  </si>
  <si>
    <t>27.555</t>
  </si>
  <si>
    <t>12.550</t>
  </si>
  <si>
    <t>15.550</t>
  </si>
  <si>
    <t>18.550</t>
  </si>
  <si>
    <t>21.550</t>
  </si>
  <si>
    <t>24.560</t>
  </si>
  <si>
    <t>27.560</t>
  </si>
  <si>
    <t>15.551</t>
  </si>
  <si>
    <t>18.551</t>
  </si>
  <si>
    <t>24.551</t>
  </si>
  <si>
    <t>12.521</t>
  </si>
  <si>
    <t>ТПУ4000</t>
  </si>
  <si>
    <t>ТПУ6000</t>
  </si>
  <si>
    <t>Граблина</t>
  </si>
  <si>
    <t xml:space="preserve"> 050.505.18.00.0.08</t>
  </si>
  <si>
    <t>050.505.18.00.0.00</t>
  </si>
  <si>
    <t>050.505.18.01.0.03</t>
  </si>
  <si>
    <t>050.505.21.00.0.00</t>
  </si>
  <si>
    <t>050.505.05.00.0.00</t>
  </si>
  <si>
    <t>050.505.18.00.0.07</t>
  </si>
  <si>
    <t xml:space="preserve">Блок граблин </t>
  </si>
  <si>
    <t xml:space="preserve">Рессора </t>
  </si>
  <si>
    <t xml:space="preserve">Секция дополнительная </t>
  </si>
  <si>
    <t xml:space="preserve">Балка поперечная </t>
  </si>
  <si>
    <t xml:space="preserve">Стопор </t>
  </si>
  <si>
    <t>050.550.20.00.0.00</t>
  </si>
  <si>
    <t xml:space="preserve">Нож </t>
  </si>
  <si>
    <t>050.506.01.07.0.01</t>
  </si>
  <si>
    <t>050.506.01.07.4.00 СБ</t>
  </si>
  <si>
    <t>050.506.01.07.4.00-01 СБ</t>
  </si>
  <si>
    <t>050.506.01.07.0.02</t>
  </si>
  <si>
    <t>050.506.01.07.0.02-01</t>
  </si>
  <si>
    <t xml:space="preserve">Нож центральный </t>
  </si>
  <si>
    <t xml:space="preserve">050.506.01.07.3.00СБ </t>
  </si>
  <si>
    <t>050.508.01.07.3.00СБ</t>
  </si>
  <si>
    <t>Зуб в сборе</t>
  </si>
  <si>
    <t xml:space="preserve"> 050.506.01.07.0.00 СБ</t>
  </si>
  <si>
    <t xml:space="preserve">Зуб в сборе </t>
  </si>
  <si>
    <t>050.507.01.07.0.00 СБ</t>
  </si>
  <si>
    <t>050.508.01.07.0.00 СБ</t>
  </si>
  <si>
    <t xml:space="preserve">Опорное колесо </t>
  </si>
  <si>
    <t>050.506.01.09.0.00 СБ</t>
  </si>
  <si>
    <t xml:space="preserve">Блок колесный </t>
  </si>
  <si>
    <t>050.508.06.00.0.00</t>
  </si>
  <si>
    <t xml:space="preserve">Кронштейн боковой </t>
  </si>
  <si>
    <t>050.508.02.03.0.00</t>
  </si>
  <si>
    <t xml:space="preserve">Талреп </t>
  </si>
  <si>
    <t>050.508.02.05.0.00</t>
  </si>
  <si>
    <t xml:space="preserve">Винт 12х70 </t>
  </si>
  <si>
    <t>Din 7991</t>
  </si>
  <si>
    <t xml:space="preserve">Гайка М16 пр. 6,8 </t>
  </si>
  <si>
    <t>Din 934</t>
  </si>
  <si>
    <t>Din 6923</t>
  </si>
  <si>
    <t>от 21.01.2021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</si>
</sst>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/>
    <xf numFmtId="0" fontId="7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/>
    <xf numFmtId="0" fontId="4" fillId="0" borderId="4" xfId="0" applyFont="1" applyBorder="1"/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164" fontId="4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2" xfId="0" applyFont="1" applyBorder="1"/>
    <xf numFmtId="164" fontId="1" fillId="0" borderId="2" xfId="0" applyNumberFormat="1" applyFont="1" applyBorder="1"/>
    <xf numFmtId="4" fontId="4" fillId="0" borderId="2" xfId="0" applyNumberFormat="1" applyFont="1" applyBorder="1" applyAlignment="1">
      <alignment horizontal="center" vertical="center"/>
    </xf>
    <xf numFmtId="164" fontId="1" fillId="0" borderId="2" xfId="1" applyFont="1" applyBorder="1"/>
    <xf numFmtId="9" fontId="1" fillId="0" borderId="2" xfId="2" applyFont="1" applyBorder="1"/>
    <xf numFmtId="0" fontId="1" fillId="0" borderId="9" xfId="0" applyFont="1" applyBorder="1"/>
    <xf numFmtId="0" fontId="1" fillId="0" borderId="12" xfId="0" applyFont="1" applyBorder="1"/>
    <xf numFmtId="4" fontId="4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/>
    <xf numFmtId="4" fontId="4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9" fontId="1" fillId="0" borderId="3" xfId="2" applyFont="1" applyBorder="1"/>
    <xf numFmtId="0" fontId="1" fillId="0" borderId="1" xfId="0" applyFont="1" applyBorder="1"/>
    <xf numFmtId="164" fontId="1" fillId="0" borderId="4" xfId="1" applyFont="1" applyBorder="1"/>
    <xf numFmtId="164" fontId="1" fillId="0" borderId="3" xfId="1" applyFont="1" applyBorder="1"/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2" xfId="0" applyNumberFormat="1" applyFont="1" applyBorder="1" applyAlignment="1">
      <alignment horizontal="center" vertical="center"/>
    </xf>
    <xf numFmtId="164" fontId="4" fillId="2" borderId="18" xfId="3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" fontId="4" fillId="2" borderId="1" xfId="3" applyNumberFormat="1" applyFont="1" applyBorder="1" applyAlignment="1">
      <alignment horizontal="center" vertical="center"/>
    </xf>
    <xf numFmtId="164" fontId="4" fillId="2" borderId="22" xfId="3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2" fontId="4" fillId="0" borderId="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2" borderId="37" xfId="3" applyNumberFormat="1" applyFont="1" applyBorder="1" applyAlignment="1">
      <alignment horizontal="center" vertical="center"/>
    </xf>
    <xf numFmtId="164" fontId="4" fillId="2" borderId="38" xfId="3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2" borderId="10" xfId="3" applyFont="1" applyBorder="1" applyAlignment="1">
      <alignment horizontal="center" vertical="center" wrapText="1"/>
    </xf>
    <xf numFmtId="0" fontId="4" fillId="2" borderId="13" xfId="3" applyFont="1" applyBorder="1" applyAlignment="1">
      <alignment horizontal="center" vertical="center" wrapText="1"/>
    </xf>
    <xf numFmtId="0" fontId="8" fillId="2" borderId="14" xfId="3" applyFont="1" applyBorder="1" applyAlignment="1">
      <alignment horizontal="center" vertical="center"/>
    </xf>
    <xf numFmtId="0" fontId="8" fillId="2" borderId="15" xfId="3" applyFont="1" applyBorder="1" applyAlignment="1">
      <alignment horizontal="center" vertical="center"/>
    </xf>
    <xf numFmtId="0" fontId="8" fillId="2" borderId="16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2" borderId="5" xfId="3" applyFont="1" applyBorder="1" applyAlignment="1">
      <alignment horizontal="center" vertical="center"/>
    </xf>
    <xf numFmtId="0" fontId="8" fillId="2" borderId="6" xfId="3" applyFont="1" applyBorder="1" applyAlignment="1">
      <alignment vertical="center"/>
    </xf>
    <xf numFmtId="0" fontId="8" fillId="2" borderId="7" xfId="3" applyFont="1" applyBorder="1" applyAlignment="1">
      <alignment vertical="center"/>
    </xf>
  </cellXfs>
  <cellStyles count="4">
    <cellStyle name="40% - Акцент3" xfId="3" builtinId="39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363434</xdr:colOff>
      <xdr:row>0</xdr:row>
      <xdr:rowOff>185552</xdr:rowOff>
    </xdr:from>
    <xdr:to>
      <xdr:col>19</xdr:col>
      <xdr:colOff>1261753</xdr:colOff>
      <xdr:row>0</xdr:row>
      <xdr:rowOff>1311234</xdr:rowOff>
    </xdr:to>
    <xdr:pic>
      <xdr:nvPicPr>
        <xdr:cNvPr id="13" name="Рисунок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49343" y="185552"/>
          <a:ext cx="3904261" cy="1125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tabSelected="1" zoomScale="77" zoomScaleNormal="77" workbookViewId="0">
      <selection sqref="A1:E1"/>
    </sheetView>
  </sheetViews>
  <sheetFormatPr defaultColWidth="9.140625" defaultRowHeight="15"/>
  <cols>
    <col min="1" max="1" width="7.42578125" style="1" customWidth="1"/>
    <col min="2" max="2" width="89.7109375" style="1" customWidth="1"/>
    <col min="3" max="3" width="30" style="1" customWidth="1"/>
    <col min="4" max="4" width="14.7109375" style="1" customWidth="1"/>
    <col min="5" max="5" width="11" style="1" customWidth="1"/>
    <col min="6" max="6" width="9.140625" style="1" hidden="1" customWidth="1"/>
    <col min="7" max="7" width="15.42578125" style="1" hidden="1" customWidth="1"/>
    <col min="8" max="8" width="9.140625" style="1" hidden="1" customWidth="1"/>
    <col min="9" max="9" width="14.42578125" style="1" hidden="1" customWidth="1"/>
    <col min="10" max="10" width="9.140625" style="1" hidden="1" customWidth="1"/>
    <col min="11" max="11" width="14.5703125" style="1" hidden="1" customWidth="1"/>
    <col min="12" max="12" width="15" style="1" hidden="1" customWidth="1"/>
    <col min="13" max="13" width="14.28515625" style="1" hidden="1" customWidth="1"/>
    <col min="14" max="14" width="9.85546875" style="1" hidden="1" customWidth="1"/>
    <col min="15" max="16" width="9.140625" style="1" hidden="1" customWidth="1"/>
    <col min="17" max="17" width="14.85546875" style="1" hidden="1" customWidth="1"/>
    <col min="18" max="18" width="0.85546875" style="1" hidden="1" customWidth="1"/>
    <col min="19" max="19" width="19.5703125" style="1" customWidth="1"/>
    <col min="20" max="20" width="20.5703125" style="1" customWidth="1"/>
    <col min="21" max="21" width="9.140625" style="1" customWidth="1"/>
    <col min="22" max="22" width="13.42578125" style="1" customWidth="1"/>
    <col min="23" max="24" width="9.140625" style="1"/>
    <col min="25" max="25" width="8.85546875" style="1" customWidth="1"/>
    <col min="26" max="26" width="0.5703125" style="1" hidden="1" customWidth="1"/>
    <col min="27" max="16384" width="9.140625" style="1"/>
  </cols>
  <sheetData>
    <row r="1" spans="1:26" ht="111" customHeight="1">
      <c r="A1" s="75"/>
      <c r="B1" s="75"/>
      <c r="C1" s="75"/>
      <c r="D1" s="75"/>
      <c r="E1" s="7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6" ht="35.25" customHeight="1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6"/>
      <c r="U2" s="6"/>
      <c r="V2" s="6"/>
      <c r="W2" s="6"/>
    </row>
    <row r="3" spans="1:26" ht="35.25" customHeight="1" thickBot="1">
      <c r="A3" s="82" t="s">
        <v>139</v>
      </c>
      <c r="B3" s="82"/>
      <c r="C3" s="82"/>
      <c r="D3" s="82"/>
      <c r="E3" s="82"/>
    </row>
    <row r="4" spans="1:26" ht="14.45" customHeight="1">
      <c r="A4" s="85" t="s">
        <v>0</v>
      </c>
      <c r="B4" s="83" t="s">
        <v>1</v>
      </c>
      <c r="C4" s="93" t="s">
        <v>75</v>
      </c>
      <c r="D4" s="91" t="s">
        <v>11</v>
      </c>
      <c r="E4" s="89" t="s">
        <v>12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87" t="s">
        <v>3</v>
      </c>
      <c r="T4" s="76" t="s">
        <v>27</v>
      </c>
    </row>
    <row r="5" spans="1:26" ht="61.9" customHeight="1" thickBot="1">
      <c r="A5" s="86"/>
      <c r="B5" s="84"/>
      <c r="C5" s="94"/>
      <c r="D5" s="92"/>
      <c r="E5" s="90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88"/>
      <c r="T5" s="77"/>
    </row>
    <row r="6" spans="1:26" ht="19.5" thickBot="1">
      <c r="A6" s="78" t="s">
        <v>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  <c r="Z6" s="1">
        <v>0.97</v>
      </c>
    </row>
    <row r="7" spans="1:26" ht="18.75">
      <c r="A7" s="57">
        <v>1</v>
      </c>
      <c r="B7" s="8" t="s">
        <v>32</v>
      </c>
      <c r="C7" s="66" t="s">
        <v>76</v>
      </c>
      <c r="D7" s="61" t="s">
        <v>13</v>
      </c>
      <c r="E7" s="9">
        <v>1180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26">
        <v>369162.72895887826</v>
      </c>
      <c r="T7" s="40">
        <f t="shared" ref="T7:T14" si="0">S7*1.2</f>
        <v>442995.27475065389</v>
      </c>
      <c r="V7" s="54"/>
    </row>
    <row r="8" spans="1:26" ht="18.75">
      <c r="A8" s="57">
        <v>2</v>
      </c>
      <c r="B8" s="3" t="s">
        <v>33</v>
      </c>
      <c r="C8" s="67" t="s">
        <v>76</v>
      </c>
      <c r="D8" s="61" t="s">
        <v>13</v>
      </c>
      <c r="E8" s="9">
        <v>938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1">
        <v>348026.63675318018</v>
      </c>
      <c r="T8" s="40">
        <f t="shared" si="0"/>
        <v>417631.96410381619</v>
      </c>
      <c r="V8" s="54"/>
    </row>
    <row r="9" spans="1:26" ht="18.75">
      <c r="A9" s="58">
        <v>3</v>
      </c>
      <c r="B9" s="3" t="s">
        <v>34</v>
      </c>
      <c r="C9" s="67" t="s">
        <v>77</v>
      </c>
      <c r="D9" s="62" t="s">
        <v>14</v>
      </c>
      <c r="E9" s="10">
        <v>1770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26">
        <v>520674.51983662136</v>
      </c>
      <c r="T9" s="40">
        <f t="shared" si="0"/>
        <v>624809.42380394565</v>
      </c>
      <c r="V9" s="54"/>
    </row>
    <row r="10" spans="1:26" ht="18.75">
      <c r="A10" s="58">
        <v>4</v>
      </c>
      <c r="B10" s="3" t="s">
        <v>35</v>
      </c>
      <c r="C10" s="67" t="s">
        <v>77</v>
      </c>
      <c r="D10" s="62" t="s">
        <v>14</v>
      </c>
      <c r="E10" s="10">
        <v>1480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6">
        <v>509385.12474793778</v>
      </c>
      <c r="T10" s="40">
        <f t="shared" si="0"/>
        <v>611262.14969752531</v>
      </c>
      <c r="V10" s="54"/>
    </row>
    <row r="11" spans="1:26" ht="18.75">
      <c r="A11" s="58">
        <v>5</v>
      </c>
      <c r="B11" s="3" t="s">
        <v>36</v>
      </c>
      <c r="C11" s="67" t="s">
        <v>78</v>
      </c>
      <c r="D11" s="62">
        <v>300</v>
      </c>
      <c r="E11" s="10">
        <v>3040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6">
        <v>776925.65273712552</v>
      </c>
      <c r="T11" s="40">
        <f t="shared" si="0"/>
        <v>932310.78328455065</v>
      </c>
      <c r="V11" s="54"/>
    </row>
    <row r="12" spans="1:26" ht="18.75">
      <c r="A12" s="59">
        <v>6</v>
      </c>
      <c r="B12" s="3" t="s">
        <v>37</v>
      </c>
      <c r="C12" s="67" t="s">
        <v>78</v>
      </c>
      <c r="D12" s="62">
        <v>300</v>
      </c>
      <c r="E12" s="12">
        <v>2307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6">
        <v>748287.97661062516</v>
      </c>
      <c r="T12" s="40">
        <f t="shared" si="0"/>
        <v>897945.57193275017</v>
      </c>
      <c r="V12" s="54"/>
    </row>
    <row r="13" spans="1:26" ht="18.75">
      <c r="A13" s="59">
        <v>7</v>
      </c>
      <c r="B13" s="3" t="s">
        <v>38</v>
      </c>
      <c r="C13" s="67" t="s">
        <v>79</v>
      </c>
      <c r="D13" s="63" t="s">
        <v>15</v>
      </c>
      <c r="E13" s="10">
        <v>3700</v>
      </c>
      <c r="F13" s="43"/>
      <c r="G13" s="44">
        <v>115000</v>
      </c>
      <c r="H13" s="43" t="s">
        <v>6</v>
      </c>
      <c r="I13" s="44">
        <v>25000</v>
      </c>
      <c r="J13" s="43"/>
      <c r="K13" s="43"/>
      <c r="L13" s="43"/>
      <c r="M13" s="43"/>
      <c r="N13" s="43"/>
      <c r="O13" s="43"/>
      <c r="P13" s="43"/>
      <c r="Q13" s="43"/>
      <c r="R13" s="43"/>
      <c r="S13" s="26">
        <v>909865.55115664168</v>
      </c>
      <c r="T13" s="40">
        <f t="shared" si="0"/>
        <v>1091838.66138797</v>
      </c>
      <c r="V13" s="54"/>
    </row>
    <row r="14" spans="1:26" ht="19.5" thickBot="1">
      <c r="A14" s="60">
        <v>8</v>
      </c>
      <c r="B14" s="11" t="s">
        <v>39</v>
      </c>
      <c r="C14" s="68" t="s">
        <v>79</v>
      </c>
      <c r="D14" s="63" t="s">
        <v>15</v>
      </c>
      <c r="E14" s="15">
        <v>2778</v>
      </c>
      <c r="F14" s="51"/>
      <c r="G14" s="52"/>
      <c r="H14" s="51"/>
      <c r="I14" s="52"/>
      <c r="J14" s="51"/>
      <c r="K14" s="51"/>
      <c r="L14" s="51"/>
      <c r="M14" s="51"/>
      <c r="N14" s="51"/>
      <c r="O14" s="51"/>
      <c r="P14" s="51"/>
      <c r="Q14" s="51"/>
      <c r="R14" s="51"/>
      <c r="S14" s="53">
        <v>873600.97854433779</v>
      </c>
      <c r="T14" s="64">
        <f t="shared" si="0"/>
        <v>1048321.1742532053</v>
      </c>
      <c r="V14" s="54"/>
    </row>
    <row r="15" spans="1:26" ht="19.5" thickBot="1">
      <c r="A15" s="78" t="s">
        <v>41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V15" s="54"/>
    </row>
    <row r="16" spans="1:26" ht="18.75">
      <c r="A16" s="34">
        <v>1</v>
      </c>
      <c r="B16" s="8" t="s">
        <v>74</v>
      </c>
      <c r="C16" s="69" t="s">
        <v>81</v>
      </c>
      <c r="D16" s="9">
        <v>80</v>
      </c>
      <c r="E16" s="9">
        <v>2100</v>
      </c>
      <c r="F16" s="7"/>
      <c r="G16" s="7" t="s">
        <v>4</v>
      </c>
      <c r="H16" s="7"/>
      <c r="I16" s="7" t="s">
        <v>5</v>
      </c>
      <c r="J16" s="7"/>
      <c r="K16" s="7" t="s">
        <v>4</v>
      </c>
      <c r="L16" s="7" t="s">
        <v>5</v>
      </c>
      <c r="M16" s="7" t="s">
        <v>7</v>
      </c>
      <c r="N16" s="7"/>
      <c r="O16" s="7"/>
      <c r="P16" s="7">
        <v>4</v>
      </c>
      <c r="Q16" s="29">
        <f t="shared" ref="Q16:Q22" si="1">($D$49/2)*P16</f>
        <v>0</v>
      </c>
      <c r="R16" s="29">
        <f t="shared" ref="R16:R22" si="2">D16-Q16</f>
        <v>80</v>
      </c>
      <c r="S16" s="26">
        <v>668188.11840444733</v>
      </c>
      <c r="T16" s="40">
        <f t="shared" ref="T16:T22" si="3">S16*1.2</f>
        <v>801825.74208533682</v>
      </c>
      <c r="V16" s="54"/>
    </row>
    <row r="17" spans="1:26" ht="18.75">
      <c r="A17" s="35">
        <v>2</v>
      </c>
      <c r="B17" s="3" t="s">
        <v>46</v>
      </c>
      <c r="C17" s="70" t="s">
        <v>80</v>
      </c>
      <c r="D17" s="10" t="s">
        <v>16</v>
      </c>
      <c r="E17" s="10">
        <v>4354</v>
      </c>
      <c r="F17" s="19">
        <v>9</v>
      </c>
      <c r="G17" s="20">
        <v>568825</v>
      </c>
      <c r="H17" s="19">
        <v>9</v>
      </c>
      <c r="I17" s="20">
        <v>587000</v>
      </c>
      <c r="J17" s="19"/>
      <c r="K17" s="20">
        <f>G17+$I$13</f>
        <v>593825</v>
      </c>
      <c r="L17" s="20">
        <f>I17+$I$13</f>
        <v>612000</v>
      </c>
      <c r="M17" s="20">
        <f>D16+$G$13</f>
        <v>115080</v>
      </c>
      <c r="N17" s="23">
        <f>K17/M17-1</f>
        <v>4.1601060132082033</v>
      </c>
      <c r="O17" s="23">
        <f>L17/M17-1</f>
        <v>4.3180396246089678</v>
      </c>
      <c r="P17" s="19">
        <v>6</v>
      </c>
      <c r="Q17" s="20">
        <f t="shared" si="1"/>
        <v>0</v>
      </c>
      <c r="R17" s="20" t="e">
        <f t="shared" si="2"/>
        <v>#VALUE!</v>
      </c>
      <c r="S17" s="21">
        <v>1198747.3009629776</v>
      </c>
      <c r="T17" s="40">
        <f t="shared" si="3"/>
        <v>1438496.761155573</v>
      </c>
      <c r="V17" s="54"/>
      <c r="Z17" s="26">
        <v>289190.45</v>
      </c>
    </row>
    <row r="18" spans="1:26" ht="18.75">
      <c r="A18" s="35">
        <v>3</v>
      </c>
      <c r="B18" s="3" t="s">
        <v>47</v>
      </c>
      <c r="C18" s="70" t="s">
        <v>82</v>
      </c>
      <c r="D18" s="10" t="s">
        <v>17</v>
      </c>
      <c r="E18" s="10">
        <v>4994</v>
      </c>
      <c r="F18" s="19">
        <v>15</v>
      </c>
      <c r="G18" s="20">
        <v>1180362</v>
      </c>
      <c r="H18" s="19">
        <v>15</v>
      </c>
      <c r="I18" s="20">
        <v>1202000</v>
      </c>
      <c r="J18" s="19"/>
      <c r="K18" s="20">
        <f>G18+$I$13</f>
        <v>1205362</v>
      </c>
      <c r="L18" s="20">
        <f>I18+$I$13</f>
        <v>1227000</v>
      </c>
      <c r="M18" s="20" t="e">
        <f>D18+$G$13</f>
        <v>#VALUE!</v>
      </c>
      <c r="N18" s="23" t="e">
        <f>K18/M18-1</f>
        <v>#VALUE!</v>
      </c>
      <c r="O18" s="23" t="e">
        <f>L18/M18-1</f>
        <v>#VALUE!</v>
      </c>
      <c r="P18" s="19">
        <v>8</v>
      </c>
      <c r="Q18" s="20">
        <f t="shared" si="1"/>
        <v>0</v>
      </c>
      <c r="R18" s="20" t="e">
        <f t="shared" si="2"/>
        <v>#VALUE!</v>
      </c>
      <c r="S18" s="21">
        <v>1297928.8860689937</v>
      </c>
      <c r="T18" s="40">
        <f t="shared" si="3"/>
        <v>1557514.6632827923</v>
      </c>
      <c r="V18" s="54"/>
      <c r="Z18" s="21">
        <v>407880</v>
      </c>
    </row>
    <row r="19" spans="1:26" ht="18.75">
      <c r="A19" s="35">
        <v>4</v>
      </c>
      <c r="B19" s="3" t="s">
        <v>48</v>
      </c>
      <c r="C19" s="70" t="s">
        <v>83</v>
      </c>
      <c r="D19" s="10" t="s">
        <v>18</v>
      </c>
      <c r="E19" s="10">
        <v>5520</v>
      </c>
      <c r="F19" s="19">
        <v>19</v>
      </c>
      <c r="G19" s="20">
        <v>1305906</v>
      </c>
      <c r="H19" s="19">
        <v>18</v>
      </c>
      <c r="I19" s="20">
        <v>1346000</v>
      </c>
      <c r="J19" s="19"/>
      <c r="K19" s="20">
        <f>G19+$I$13</f>
        <v>1330906</v>
      </c>
      <c r="L19" s="20">
        <f>I19+$I$13</f>
        <v>1371000</v>
      </c>
      <c r="M19" s="20" t="e">
        <f>D19+$G$13</f>
        <v>#VALUE!</v>
      </c>
      <c r="N19" s="23" t="e">
        <f>K19/M19-1</f>
        <v>#VALUE!</v>
      </c>
      <c r="O19" s="23" t="e">
        <f>L19/M19-1</f>
        <v>#VALUE!</v>
      </c>
      <c r="P19" s="19">
        <v>10</v>
      </c>
      <c r="Q19" s="20">
        <f t="shared" si="1"/>
        <v>0</v>
      </c>
      <c r="R19" s="20" t="e">
        <f t="shared" si="2"/>
        <v>#VALUE!</v>
      </c>
      <c r="S19" s="21">
        <v>1492605.4207282886</v>
      </c>
      <c r="T19" s="40">
        <f t="shared" si="3"/>
        <v>1791126.5048739463</v>
      </c>
      <c r="V19" s="54"/>
      <c r="Z19" s="21">
        <v>611923</v>
      </c>
    </row>
    <row r="20" spans="1:26" ht="18.75">
      <c r="A20" s="35">
        <v>5</v>
      </c>
      <c r="B20" s="3" t="s">
        <v>49</v>
      </c>
      <c r="C20" s="70" t="s">
        <v>84</v>
      </c>
      <c r="D20" s="10" t="s">
        <v>19</v>
      </c>
      <c r="E20" s="10">
        <v>6320</v>
      </c>
      <c r="F20" s="19">
        <v>21</v>
      </c>
      <c r="G20" s="20">
        <v>1375414</v>
      </c>
      <c r="H20" s="19">
        <v>22</v>
      </c>
      <c r="I20" s="20">
        <v>1470000</v>
      </c>
      <c r="J20" s="19"/>
      <c r="K20" s="20">
        <f>G20+$I$13</f>
        <v>1400414</v>
      </c>
      <c r="L20" s="20">
        <f>I20+$I$13</f>
        <v>1495000</v>
      </c>
      <c r="M20" s="20" t="e">
        <f>D20+$G$13</f>
        <v>#VALUE!</v>
      </c>
      <c r="N20" s="23" t="e">
        <f>K20/M20-1</f>
        <v>#VALUE!</v>
      </c>
      <c r="O20" s="23" t="e">
        <f>L20/M20-1</f>
        <v>#VALUE!</v>
      </c>
      <c r="P20" s="19">
        <v>12</v>
      </c>
      <c r="Q20" s="20">
        <f t="shared" si="1"/>
        <v>0</v>
      </c>
      <c r="R20" s="20" t="e">
        <f t="shared" si="2"/>
        <v>#VALUE!</v>
      </c>
      <c r="S20" s="21">
        <v>1542095.428979374</v>
      </c>
      <c r="T20" s="40">
        <f t="shared" si="3"/>
        <v>1850514.5147752487</v>
      </c>
      <c r="V20" s="54"/>
      <c r="Z20" s="28">
        <v>712760</v>
      </c>
    </row>
    <row r="21" spans="1:26" ht="18.75">
      <c r="A21" s="35">
        <v>6</v>
      </c>
      <c r="B21" s="3" t="s">
        <v>50</v>
      </c>
      <c r="C21" s="70" t="s">
        <v>85</v>
      </c>
      <c r="D21" s="10" t="s">
        <v>20</v>
      </c>
      <c r="E21" s="10">
        <v>7900</v>
      </c>
      <c r="F21" s="19">
        <v>25</v>
      </c>
      <c r="G21" s="20">
        <v>1501916</v>
      </c>
      <c r="H21" s="19"/>
      <c r="I21" s="19"/>
      <c r="J21" s="19"/>
      <c r="K21" s="20">
        <f>G21+$I$13</f>
        <v>1526916</v>
      </c>
      <c r="L21" s="19"/>
      <c r="M21" s="20" t="e">
        <f>D21+$G$13</f>
        <v>#VALUE!</v>
      </c>
      <c r="N21" s="23" t="e">
        <f>K21/M21-1</f>
        <v>#VALUE!</v>
      </c>
      <c r="O21" s="23"/>
      <c r="P21" s="19">
        <v>14</v>
      </c>
      <c r="Q21" s="20">
        <f t="shared" si="1"/>
        <v>0</v>
      </c>
      <c r="R21" s="20" t="e">
        <f t="shared" si="2"/>
        <v>#VALUE!</v>
      </c>
      <c r="S21" s="21">
        <v>1727311.9030465188</v>
      </c>
      <c r="T21" s="40">
        <f t="shared" si="3"/>
        <v>2072774.2836558225</v>
      </c>
      <c r="V21" s="54"/>
      <c r="Z21" s="21"/>
    </row>
    <row r="22" spans="1:26" ht="19.5" thickBot="1">
      <c r="A22" s="36">
        <v>7</v>
      </c>
      <c r="B22" s="11" t="s">
        <v>51</v>
      </c>
      <c r="C22" s="71" t="s">
        <v>86</v>
      </c>
      <c r="D22" s="12" t="s">
        <v>21</v>
      </c>
      <c r="E22" s="12">
        <v>8040</v>
      </c>
      <c r="F22" s="16"/>
      <c r="G22" s="16"/>
      <c r="H22" s="16">
        <v>26</v>
      </c>
      <c r="I22" s="27">
        <v>1611000</v>
      </c>
      <c r="J22" s="16"/>
      <c r="K22" s="16"/>
      <c r="L22" s="27">
        <f>I22+$I$13</f>
        <v>1636000</v>
      </c>
      <c r="M22" s="27" t="e">
        <f>D22+$G$13</f>
        <v>#VALUE!</v>
      </c>
      <c r="N22" s="16"/>
      <c r="O22" s="30" t="e">
        <f>L22/M22-1</f>
        <v>#VALUE!</v>
      </c>
      <c r="P22" s="16">
        <v>16</v>
      </c>
      <c r="Q22" s="27">
        <f t="shared" si="1"/>
        <v>0</v>
      </c>
      <c r="R22" s="27" t="e">
        <f t="shared" si="2"/>
        <v>#VALUE!</v>
      </c>
      <c r="S22" s="28">
        <v>1808072.594245696</v>
      </c>
      <c r="T22" s="64">
        <f t="shared" si="3"/>
        <v>2169687.1130948351</v>
      </c>
      <c r="V22" s="54"/>
      <c r="Z22" s="21"/>
    </row>
    <row r="23" spans="1:26" ht="19.5" thickBot="1">
      <c r="A23" s="78" t="s">
        <v>54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V23" s="54"/>
      <c r="Z23" s="28"/>
    </row>
    <row r="24" spans="1:26" ht="18.75">
      <c r="A24" s="34">
        <v>1</v>
      </c>
      <c r="B24" s="8" t="s">
        <v>55</v>
      </c>
      <c r="C24" s="69" t="s">
        <v>87</v>
      </c>
      <c r="D24" s="9" t="s">
        <v>16</v>
      </c>
      <c r="E24" s="9">
        <v>4900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8"/>
      <c r="R24" s="48"/>
      <c r="S24" s="26">
        <v>923793.48768632463</v>
      </c>
      <c r="T24" s="40">
        <f t="shared" ref="T24:T34" si="4">S24*1.2</f>
        <v>1108552.1852235894</v>
      </c>
      <c r="V24" s="54"/>
    </row>
    <row r="25" spans="1:26" ht="18.75">
      <c r="A25" s="35">
        <v>2</v>
      </c>
      <c r="B25" s="3" t="s">
        <v>56</v>
      </c>
      <c r="C25" s="70" t="s">
        <v>87</v>
      </c>
      <c r="D25" s="10"/>
      <c r="E25" s="1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7"/>
      <c r="R25" s="47"/>
      <c r="S25" s="21">
        <v>827657.61525437317</v>
      </c>
      <c r="T25" s="46">
        <f t="shared" si="4"/>
        <v>993189.13830524776</v>
      </c>
      <c r="V25" s="54"/>
    </row>
    <row r="26" spans="1:26" ht="18.75">
      <c r="A26" s="35">
        <v>3</v>
      </c>
      <c r="B26" s="3" t="s">
        <v>57</v>
      </c>
      <c r="C26" s="70" t="s">
        <v>88</v>
      </c>
      <c r="D26" s="10" t="s">
        <v>22</v>
      </c>
      <c r="E26" s="10">
        <v>5450</v>
      </c>
      <c r="F26" s="19"/>
      <c r="G26" s="19" t="s">
        <v>4</v>
      </c>
      <c r="H26" s="19"/>
      <c r="I26" s="19" t="s">
        <v>5</v>
      </c>
      <c r="J26" s="19"/>
      <c r="K26" s="19" t="s">
        <v>4</v>
      </c>
      <c r="L26" s="19" t="s">
        <v>5</v>
      </c>
      <c r="M26" s="19" t="s">
        <v>7</v>
      </c>
      <c r="N26" s="19"/>
      <c r="O26" s="19"/>
      <c r="P26" s="19">
        <v>4</v>
      </c>
      <c r="Q26" s="20">
        <f>($D$49/2)*P26</f>
        <v>0</v>
      </c>
      <c r="R26" s="20" t="e">
        <f>D26-Q26</f>
        <v>#VALUE!</v>
      </c>
      <c r="S26" s="21">
        <v>1056854.5703273718</v>
      </c>
      <c r="T26" s="46">
        <f t="shared" si="4"/>
        <v>1268225.4843928462</v>
      </c>
      <c r="V26" s="54"/>
    </row>
    <row r="27" spans="1:26" ht="18.75">
      <c r="A27" s="35">
        <v>4</v>
      </c>
      <c r="B27" s="3" t="s">
        <v>58</v>
      </c>
      <c r="C27" s="70" t="s">
        <v>88</v>
      </c>
      <c r="D27" s="10"/>
      <c r="E27" s="1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1">
        <v>966264.49962211994</v>
      </c>
      <c r="T27" s="46">
        <f t="shared" si="4"/>
        <v>1159517.3995465438</v>
      </c>
      <c r="V27" s="54"/>
    </row>
    <row r="28" spans="1:26" ht="18.75">
      <c r="A28" s="35">
        <v>5</v>
      </c>
      <c r="B28" s="3" t="s">
        <v>59</v>
      </c>
      <c r="C28" s="70" t="s">
        <v>89</v>
      </c>
      <c r="D28" s="10" t="s">
        <v>18</v>
      </c>
      <c r="E28" s="10">
        <v>6400</v>
      </c>
      <c r="F28" s="19">
        <v>15</v>
      </c>
      <c r="G28" s="20">
        <v>1180362</v>
      </c>
      <c r="H28" s="19">
        <v>15</v>
      </c>
      <c r="I28" s="20">
        <v>1202000</v>
      </c>
      <c r="J28" s="19"/>
      <c r="K28" s="20">
        <f>G28+$I$13</f>
        <v>1205362</v>
      </c>
      <c r="L28" s="20">
        <f>I28+$I$13</f>
        <v>1227000</v>
      </c>
      <c r="M28" s="20" t="e">
        <f>D28+$G$13</f>
        <v>#VALUE!</v>
      </c>
      <c r="N28" s="23" t="e">
        <f>K28/M28-1</f>
        <v>#VALUE!</v>
      </c>
      <c r="O28" s="23" t="e">
        <f>L28/M28-1</f>
        <v>#VALUE!</v>
      </c>
      <c r="P28" s="19">
        <v>8</v>
      </c>
      <c r="Q28" s="20">
        <f>($D$49/2)*P28</f>
        <v>0</v>
      </c>
      <c r="R28" s="20" t="e">
        <f>D28-Q28</f>
        <v>#VALUE!</v>
      </c>
      <c r="S28" s="21">
        <v>1239327.9837263334</v>
      </c>
      <c r="T28" s="46">
        <f t="shared" si="4"/>
        <v>1487193.5804715999</v>
      </c>
      <c r="V28" s="54"/>
    </row>
    <row r="29" spans="1:26" ht="18.75">
      <c r="A29" s="35">
        <v>6</v>
      </c>
      <c r="B29" s="3" t="s">
        <v>60</v>
      </c>
      <c r="C29" s="70" t="s">
        <v>89</v>
      </c>
      <c r="D29" s="10"/>
      <c r="E29" s="10"/>
      <c r="F29" s="19"/>
      <c r="G29" s="20"/>
      <c r="H29" s="19"/>
      <c r="I29" s="20"/>
      <c r="J29" s="19"/>
      <c r="K29" s="20"/>
      <c r="L29" s="20"/>
      <c r="M29" s="20"/>
      <c r="N29" s="23"/>
      <c r="O29" s="23"/>
      <c r="P29" s="19"/>
      <c r="Q29" s="20"/>
      <c r="R29" s="20"/>
      <c r="S29" s="21">
        <v>1095124.1687047859</v>
      </c>
      <c r="T29" s="46">
        <f t="shared" si="4"/>
        <v>1314149.002445743</v>
      </c>
      <c r="V29" s="54"/>
    </row>
    <row r="30" spans="1:26" ht="18.75">
      <c r="A30" s="35">
        <v>7</v>
      </c>
      <c r="B30" s="3" t="s">
        <v>61</v>
      </c>
      <c r="C30" s="70" t="s">
        <v>90</v>
      </c>
      <c r="D30" s="10" t="s">
        <v>23</v>
      </c>
      <c r="E30" s="10">
        <v>7550</v>
      </c>
      <c r="F30" s="19">
        <v>21</v>
      </c>
      <c r="G30" s="20">
        <v>1375414</v>
      </c>
      <c r="H30" s="19">
        <v>22</v>
      </c>
      <c r="I30" s="20">
        <v>1470000</v>
      </c>
      <c r="J30" s="19"/>
      <c r="K30" s="20">
        <f>G30+$I$13</f>
        <v>1400414</v>
      </c>
      <c r="L30" s="20">
        <f>I30+$I$13</f>
        <v>1495000</v>
      </c>
      <c r="M30" s="20" t="e">
        <f>D30+$G$13</f>
        <v>#VALUE!</v>
      </c>
      <c r="N30" s="23" t="e">
        <f>K30/M30-1</f>
        <v>#VALUE!</v>
      </c>
      <c r="O30" s="23" t="e">
        <f>L30/M30-1</f>
        <v>#VALUE!</v>
      </c>
      <c r="P30" s="19">
        <v>12</v>
      </c>
      <c r="Q30" s="20">
        <f>($D$49/2)*P30</f>
        <v>0</v>
      </c>
      <c r="R30" s="20" t="e">
        <f>D30-Q30</f>
        <v>#VALUE!</v>
      </c>
      <c r="S30" s="21">
        <v>1275069.3070228391</v>
      </c>
      <c r="T30" s="46">
        <f t="shared" si="4"/>
        <v>1530083.1684274068</v>
      </c>
      <c r="V30" s="54"/>
    </row>
    <row r="31" spans="1:26" ht="18.75">
      <c r="A31" s="35">
        <v>8</v>
      </c>
      <c r="B31" s="3" t="s">
        <v>62</v>
      </c>
      <c r="C31" s="70" t="s">
        <v>90</v>
      </c>
      <c r="D31" s="10"/>
      <c r="E31" s="10"/>
      <c r="F31" s="19"/>
      <c r="G31" s="20"/>
      <c r="H31" s="19"/>
      <c r="I31" s="20"/>
      <c r="J31" s="19"/>
      <c r="K31" s="20"/>
      <c r="L31" s="20"/>
      <c r="M31" s="20"/>
      <c r="N31" s="23"/>
      <c r="O31" s="23"/>
      <c r="P31" s="19"/>
      <c r="Q31" s="20"/>
      <c r="R31" s="20"/>
      <c r="S31" s="21">
        <v>1169720.3541550464</v>
      </c>
      <c r="T31" s="46">
        <f t="shared" si="4"/>
        <v>1403664.4249860556</v>
      </c>
      <c r="V31" s="54"/>
    </row>
    <row r="32" spans="1:26" ht="18.75">
      <c r="A32" s="35">
        <v>9</v>
      </c>
      <c r="B32" s="3" t="s">
        <v>63</v>
      </c>
      <c r="C32" s="70" t="s">
        <v>91</v>
      </c>
      <c r="D32" s="10" t="s">
        <v>24</v>
      </c>
      <c r="E32" s="10">
        <v>8650</v>
      </c>
      <c r="F32" s="19">
        <v>25</v>
      </c>
      <c r="G32" s="20">
        <v>1501916</v>
      </c>
      <c r="H32" s="19"/>
      <c r="I32" s="19"/>
      <c r="J32" s="19"/>
      <c r="K32" s="20">
        <f>G32+$I$13</f>
        <v>1526916</v>
      </c>
      <c r="L32" s="19"/>
      <c r="M32" s="20" t="e">
        <f>D32+$G$13</f>
        <v>#VALUE!</v>
      </c>
      <c r="N32" s="23" t="e">
        <f>K32/M32-1</f>
        <v>#VALUE!</v>
      </c>
      <c r="O32" s="23"/>
      <c r="P32" s="19">
        <v>14</v>
      </c>
      <c r="Q32" s="20">
        <f>($D$49/2)*P32</f>
        <v>0</v>
      </c>
      <c r="R32" s="20" t="e">
        <f>D32-Q32</f>
        <v>#VALUE!</v>
      </c>
      <c r="S32" s="21">
        <v>1434549.9880507041</v>
      </c>
      <c r="T32" s="46">
        <f t="shared" si="4"/>
        <v>1721459.9856608449</v>
      </c>
      <c r="V32" s="54"/>
    </row>
    <row r="33" spans="1:22" ht="18.75">
      <c r="A33" s="35">
        <v>10</v>
      </c>
      <c r="B33" s="3" t="s">
        <v>64</v>
      </c>
      <c r="C33" s="70" t="s">
        <v>91</v>
      </c>
      <c r="D33" s="10"/>
      <c r="E33" s="10"/>
      <c r="F33" s="19"/>
      <c r="G33" s="20"/>
      <c r="H33" s="19"/>
      <c r="I33" s="19"/>
      <c r="J33" s="19"/>
      <c r="K33" s="20"/>
      <c r="L33" s="19"/>
      <c r="M33" s="20"/>
      <c r="N33" s="23"/>
      <c r="O33" s="23"/>
      <c r="P33" s="19"/>
      <c r="Q33" s="20"/>
      <c r="R33" s="20"/>
      <c r="S33" s="21">
        <v>1226255.5999060154</v>
      </c>
      <c r="T33" s="46">
        <f t="shared" si="4"/>
        <v>1471506.7198872184</v>
      </c>
      <c r="V33" s="54"/>
    </row>
    <row r="34" spans="1:22" ht="18.75">
      <c r="A34" s="35">
        <v>11</v>
      </c>
      <c r="B34" s="3" t="s">
        <v>65</v>
      </c>
      <c r="C34" s="70" t="s">
        <v>92</v>
      </c>
      <c r="D34" s="10" t="s">
        <v>25</v>
      </c>
      <c r="E34" s="10">
        <v>9300</v>
      </c>
      <c r="F34" s="19"/>
      <c r="G34" s="19"/>
      <c r="H34" s="19">
        <v>26</v>
      </c>
      <c r="I34" s="20">
        <v>1611000</v>
      </c>
      <c r="J34" s="19"/>
      <c r="K34" s="19"/>
      <c r="L34" s="20">
        <f>I34+$I$13</f>
        <v>1636000</v>
      </c>
      <c r="M34" s="20" t="e">
        <f>D34+$G$13</f>
        <v>#VALUE!</v>
      </c>
      <c r="N34" s="19"/>
      <c r="O34" s="23" t="e">
        <f>L34/M34-1</f>
        <v>#VALUE!</v>
      </c>
      <c r="P34" s="19">
        <v>16</v>
      </c>
      <c r="Q34" s="20">
        <f>($D$49/2)*P34</f>
        <v>0</v>
      </c>
      <c r="R34" s="20" t="e">
        <f>D34-Q34</f>
        <v>#VALUE!</v>
      </c>
      <c r="S34" s="21">
        <v>1618364.5128200497</v>
      </c>
      <c r="T34" s="46">
        <f t="shared" si="4"/>
        <v>1942037.4153840595</v>
      </c>
      <c r="V34" s="54"/>
    </row>
    <row r="35" spans="1:22" ht="19.5" thickBot="1">
      <c r="A35" s="36">
        <v>12</v>
      </c>
      <c r="B35" s="11" t="s">
        <v>66</v>
      </c>
      <c r="C35" s="71" t="s">
        <v>92</v>
      </c>
      <c r="D35" s="12"/>
      <c r="E35" s="12"/>
      <c r="F35" s="16"/>
      <c r="G35" s="16"/>
      <c r="H35" s="16"/>
      <c r="I35" s="27"/>
      <c r="J35" s="16"/>
      <c r="K35" s="16"/>
      <c r="L35" s="27"/>
      <c r="M35" s="27"/>
      <c r="N35" s="16"/>
      <c r="O35" s="30"/>
      <c r="P35" s="16"/>
      <c r="Q35" s="27"/>
      <c r="R35" s="27"/>
      <c r="S35" s="28">
        <v>1373445.7819185583</v>
      </c>
      <c r="T35" s="65">
        <f>S35*1.2</f>
        <v>1648134.9383022699</v>
      </c>
      <c r="V35" s="54"/>
    </row>
    <row r="36" spans="1:22" ht="19.5" thickBot="1">
      <c r="A36" s="78" t="s">
        <v>42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  <c r="V36" s="54"/>
    </row>
    <row r="37" spans="1:22" ht="18.75">
      <c r="A37" s="34">
        <v>1</v>
      </c>
      <c r="B37" s="8" t="s">
        <v>43</v>
      </c>
      <c r="C37" s="69" t="s">
        <v>93</v>
      </c>
      <c r="D37" s="9" t="s">
        <v>28</v>
      </c>
      <c r="E37" s="9">
        <v>2600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8"/>
      <c r="R37" s="48"/>
      <c r="S37" s="26">
        <v>592195.51252620004</v>
      </c>
      <c r="T37" s="40">
        <f>S37*1.2</f>
        <v>710634.61503144004</v>
      </c>
      <c r="V37" s="54"/>
    </row>
    <row r="38" spans="1:22" ht="18.75">
      <c r="A38" s="35">
        <v>1</v>
      </c>
      <c r="B38" s="3" t="s">
        <v>44</v>
      </c>
      <c r="C38" s="70" t="s">
        <v>94</v>
      </c>
      <c r="D38" s="10" t="s">
        <v>29</v>
      </c>
      <c r="E38" s="10">
        <v>3050</v>
      </c>
      <c r="F38" s="19"/>
      <c r="G38" s="19" t="s">
        <v>4</v>
      </c>
      <c r="H38" s="19"/>
      <c r="I38" s="19" t="s">
        <v>5</v>
      </c>
      <c r="J38" s="19"/>
      <c r="K38" s="19" t="s">
        <v>4</v>
      </c>
      <c r="L38" s="19" t="s">
        <v>5</v>
      </c>
      <c r="M38" s="19" t="s">
        <v>7</v>
      </c>
      <c r="N38" s="19"/>
      <c r="O38" s="19"/>
      <c r="P38" s="19">
        <v>4</v>
      </c>
      <c r="Q38" s="20">
        <f>($D$41/2)*P38</f>
        <v>160</v>
      </c>
      <c r="R38" s="20" t="e">
        <f>D38-Q38</f>
        <v>#VALUE!</v>
      </c>
      <c r="S38" s="21">
        <v>720166.28086952993</v>
      </c>
      <c r="T38" s="40">
        <f>S38*1.2</f>
        <v>864199.53704343585</v>
      </c>
      <c r="V38" s="54"/>
    </row>
    <row r="39" spans="1:22" ht="19.5" thickBot="1">
      <c r="A39" s="36">
        <v>3</v>
      </c>
      <c r="B39" s="11" t="s">
        <v>45</v>
      </c>
      <c r="C39" s="71" t="s">
        <v>95</v>
      </c>
      <c r="D39" s="12" t="s">
        <v>30</v>
      </c>
      <c r="E39" s="12">
        <v>4150</v>
      </c>
      <c r="F39" s="16">
        <v>15</v>
      </c>
      <c r="G39" s="27">
        <v>1180362</v>
      </c>
      <c r="H39" s="16">
        <v>15</v>
      </c>
      <c r="I39" s="27">
        <v>1202000</v>
      </c>
      <c r="J39" s="16"/>
      <c r="K39" s="27">
        <f>G39+$I$13</f>
        <v>1205362</v>
      </c>
      <c r="L39" s="27">
        <f>I39+$I$13</f>
        <v>1227000</v>
      </c>
      <c r="M39" s="27" t="e">
        <f>D39+$G$13</f>
        <v>#VALUE!</v>
      </c>
      <c r="N39" s="30" t="e">
        <f>K39/M39-1</f>
        <v>#VALUE!</v>
      </c>
      <c r="O39" s="30" t="e">
        <f>L39/M39-1</f>
        <v>#VALUE!</v>
      </c>
      <c r="P39" s="16">
        <v>8</v>
      </c>
      <c r="Q39" s="27">
        <f>($D$41/2)*P39</f>
        <v>320</v>
      </c>
      <c r="R39" s="27" t="e">
        <f>D39-Q39</f>
        <v>#VALUE!</v>
      </c>
      <c r="S39" s="28">
        <v>766458.030121741</v>
      </c>
      <c r="T39" s="64">
        <f>S39*1.2</f>
        <v>919749.63614608918</v>
      </c>
      <c r="V39" s="54"/>
    </row>
    <row r="40" spans="1:22" ht="19.5" thickBot="1">
      <c r="A40" s="78" t="s">
        <v>52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  <c r="V40" s="54"/>
    </row>
    <row r="41" spans="1:22" ht="19.5" thickBot="1">
      <c r="A41" s="13">
        <v>1</v>
      </c>
      <c r="B41" s="14" t="s">
        <v>53</v>
      </c>
      <c r="C41" s="72" t="s">
        <v>96</v>
      </c>
      <c r="D41" s="15">
        <v>80</v>
      </c>
      <c r="E41" s="15">
        <v>1550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7">
        <v>597809.48249445786</v>
      </c>
      <c r="T41" s="45">
        <f>S41*1.2</f>
        <v>717371.37899334938</v>
      </c>
      <c r="V41" s="54"/>
    </row>
    <row r="42" spans="1:22" ht="19.5" thickBot="1">
      <c r="A42" s="78" t="s">
        <v>67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V42" s="54"/>
    </row>
    <row r="43" spans="1:22" ht="37.5">
      <c r="A43" s="34">
        <v>1</v>
      </c>
      <c r="B43" s="49" t="s">
        <v>68</v>
      </c>
      <c r="C43" s="26" t="s">
        <v>97</v>
      </c>
      <c r="D43" s="7"/>
      <c r="E43" s="9">
        <v>1700</v>
      </c>
      <c r="F43" s="7"/>
      <c r="G43" s="32">
        <v>1348420.46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6">
        <v>580410.05000000005</v>
      </c>
      <c r="T43" s="40">
        <f>S43*1.2</f>
        <v>696492.06</v>
      </c>
      <c r="V43" s="54"/>
    </row>
    <row r="44" spans="1:22" ht="38.25" thickBot="1">
      <c r="A44" s="36">
        <v>2</v>
      </c>
      <c r="B44" s="50" t="s">
        <v>69</v>
      </c>
      <c r="C44" s="28" t="s">
        <v>98</v>
      </c>
      <c r="D44" s="16"/>
      <c r="E44" s="12">
        <v>2800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8">
        <v>732103.73499999999</v>
      </c>
      <c r="T44" s="64">
        <f>S44*1.2</f>
        <v>878524.48199999996</v>
      </c>
      <c r="V44" s="54"/>
    </row>
    <row r="45" spans="1:22" ht="19.5" thickBot="1">
      <c r="A45" s="78" t="s">
        <v>72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V45" s="54"/>
    </row>
    <row r="46" spans="1:22" ht="19.5" thickBot="1">
      <c r="A46" s="34">
        <v>1</v>
      </c>
      <c r="B46" s="8" t="s">
        <v>73</v>
      </c>
      <c r="C46" s="73" t="s">
        <v>111</v>
      </c>
      <c r="D46" s="9"/>
      <c r="E46" s="9">
        <v>42</v>
      </c>
      <c r="F46" s="7"/>
      <c r="G46" s="32">
        <v>2104738.96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6">
        <v>6508.4250000000002</v>
      </c>
      <c r="T46" s="40">
        <f>S46*1.2</f>
        <v>7810.11</v>
      </c>
      <c r="V46" s="54"/>
    </row>
    <row r="47" spans="1:22" ht="19.5" thickBot="1">
      <c r="A47" s="78" t="s">
        <v>70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0"/>
      <c r="V47" s="54"/>
    </row>
    <row r="48" spans="1:22" ht="18.75">
      <c r="A48" s="34">
        <v>1</v>
      </c>
      <c r="B48" s="8" t="s">
        <v>99</v>
      </c>
      <c r="C48" s="66" t="s">
        <v>100</v>
      </c>
      <c r="D48" s="9"/>
      <c r="E48" s="9">
        <v>5.2</v>
      </c>
      <c r="F48" s="7"/>
      <c r="G48" s="32">
        <v>2104738.96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6">
        <v>1713.9049620000001</v>
      </c>
      <c r="T48" s="40">
        <f t="shared" ref="T48:T53" si="5">S48*1.2</f>
        <v>2056.6859543999999</v>
      </c>
      <c r="V48" s="54"/>
    </row>
    <row r="49" spans="1:22" ht="18.75">
      <c r="A49" s="35">
        <v>2</v>
      </c>
      <c r="B49" s="3" t="s">
        <v>106</v>
      </c>
      <c r="C49" s="67" t="s">
        <v>101</v>
      </c>
      <c r="D49" s="10"/>
      <c r="E49" s="10">
        <v>264</v>
      </c>
      <c r="F49" s="19"/>
      <c r="G49" s="22">
        <v>1217820.5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1">
        <v>77980.700951999999</v>
      </c>
      <c r="T49" s="40">
        <f t="shared" si="5"/>
        <v>93576.841142399993</v>
      </c>
      <c r="V49" s="54"/>
    </row>
    <row r="50" spans="1:22" ht="18.75">
      <c r="A50" s="35">
        <v>3</v>
      </c>
      <c r="B50" s="3" t="s">
        <v>107</v>
      </c>
      <c r="C50" s="67" t="s">
        <v>102</v>
      </c>
      <c r="D50" s="10"/>
      <c r="E50" s="10">
        <v>12</v>
      </c>
      <c r="F50" s="19"/>
      <c r="G50" s="22">
        <v>1098052.54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1">
        <v>3048.9420884999995</v>
      </c>
      <c r="T50" s="40">
        <f t="shared" si="5"/>
        <v>3658.7305061999991</v>
      </c>
      <c r="V50" s="54"/>
    </row>
    <row r="51" spans="1:22" ht="18.75">
      <c r="A51" s="35">
        <v>4</v>
      </c>
      <c r="B51" s="3" t="s">
        <v>108</v>
      </c>
      <c r="C51" s="67" t="s">
        <v>103</v>
      </c>
      <c r="D51" s="10"/>
      <c r="E51" s="10">
        <v>93</v>
      </c>
      <c r="F51" s="19"/>
      <c r="G51" s="2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1">
        <v>24059.219877</v>
      </c>
      <c r="T51" s="40">
        <f t="shared" si="5"/>
        <v>28871.063852399999</v>
      </c>
      <c r="V51" s="54"/>
    </row>
    <row r="52" spans="1:22" ht="18.75">
      <c r="A52" s="35">
        <v>5</v>
      </c>
      <c r="B52" s="3" t="s">
        <v>109</v>
      </c>
      <c r="C52" s="67" t="s">
        <v>104</v>
      </c>
      <c r="D52" s="10"/>
      <c r="E52" s="10"/>
      <c r="F52" s="19"/>
      <c r="G52" s="2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1">
        <v>67677.285060000009</v>
      </c>
      <c r="T52" s="40">
        <f t="shared" si="5"/>
        <v>81212.742072000008</v>
      </c>
      <c r="V52" s="54"/>
    </row>
    <row r="53" spans="1:22" ht="19.5" thickBot="1">
      <c r="A53" s="36">
        <v>6</v>
      </c>
      <c r="B53" s="11" t="s">
        <v>110</v>
      </c>
      <c r="C53" s="68" t="s">
        <v>105</v>
      </c>
      <c r="D53" s="12"/>
      <c r="E53" s="12"/>
      <c r="F53" s="16"/>
      <c r="G53" s="33">
        <v>1098052.54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2">
        <v>270.51</v>
      </c>
      <c r="T53" s="64">
        <f t="shared" si="5"/>
        <v>324.61199999999997</v>
      </c>
      <c r="V53" s="54"/>
    </row>
    <row r="54" spans="1:22" ht="19.5" thickBot="1">
      <c r="A54" s="95" t="s">
        <v>71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V54" s="54"/>
    </row>
    <row r="55" spans="1:22" ht="18.75">
      <c r="A55" s="34">
        <v>1</v>
      </c>
      <c r="B55" s="8" t="s">
        <v>112</v>
      </c>
      <c r="C55" s="66" t="s">
        <v>113</v>
      </c>
      <c r="D55" s="9"/>
      <c r="E55" s="9">
        <v>4.3</v>
      </c>
      <c r="F55" s="7"/>
      <c r="G55" s="29">
        <f>SUM(G43:G54)</f>
        <v>8971823.9600000009</v>
      </c>
      <c r="H55" s="7" t="s">
        <v>8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26">
        <v>1925.3295599999999</v>
      </c>
      <c r="T55" s="40">
        <f t="shared" ref="T55:T74" si="6">S55*1.2</f>
        <v>2310.3954719999997</v>
      </c>
      <c r="V55" s="54"/>
    </row>
    <row r="56" spans="1:22" ht="18.75">
      <c r="A56" s="35">
        <v>2</v>
      </c>
      <c r="B56" s="3" t="s">
        <v>112</v>
      </c>
      <c r="C56" s="67" t="s">
        <v>114</v>
      </c>
      <c r="D56" s="10"/>
      <c r="E56" s="10">
        <v>6</v>
      </c>
      <c r="F56" s="19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>
        <v>2684.5403970000002</v>
      </c>
      <c r="T56" s="40">
        <f t="shared" si="6"/>
        <v>3221.4484764000003</v>
      </c>
      <c r="V56" s="54"/>
    </row>
    <row r="57" spans="1:22" ht="18.75">
      <c r="A57" s="35">
        <v>3</v>
      </c>
      <c r="B57" s="3" t="s">
        <v>112</v>
      </c>
      <c r="C57" s="67" t="s">
        <v>115</v>
      </c>
      <c r="D57" s="10"/>
      <c r="E57" s="10">
        <v>6</v>
      </c>
      <c r="F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1">
        <v>2684.5403970000002</v>
      </c>
      <c r="T57" s="40">
        <f t="shared" si="6"/>
        <v>3221.4484764000003</v>
      </c>
      <c r="V57" s="54"/>
    </row>
    <row r="58" spans="1:22" ht="18.75">
      <c r="A58" s="35">
        <v>4</v>
      </c>
      <c r="B58" s="3" t="s">
        <v>112</v>
      </c>
      <c r="C58" s="67" t="s">
        <v>116</v>
      </c>
      <c r="D58" s="10"/>
      <c r="E58" s="10">
        <v>2.2000000000000002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55">
        <v>972.50318550000009</v>
      </c>
      <c r="T58" s="40">
        <f t="shared" si="6"/>
        <v>1167.0038226000001</v>
      </c>
      <c r="V58" s="54"/>
    </row>
    <row r="59" spans="1:22" ht="18.75">
      <c r="A59" s="35">
        <v>5</v>
      </c>
      <c r="B59" s="3" t="s">
        <v>112</v>
      </c>
      <c r="C59" s="67" t="s">
        <v>117</v>
      </c>
      <c r="D59" s="10"/>
      <c r="E59" s="10">
        <v>2.2000000000000002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55">
        <v>972.50318550000009</v>
      </c>
      <c r="T59" s="40">
        <f t="shared" si="6"/>
        <v>1167.0038226000001</v>
      </c>
      <c r="V59" s="54"/>
    </row>
    <row r="60" spans="1:22" ht="18.75">
      <c r="A60" s="35">
        <v>6</v>
      </c>
      <c r="B60" s="3" t="s">
        <v>118</v>
      </c>
      <c r="C60" s="67" t="s">
        <v>119</v>
      </c>
      <c r="D60" s="10"/>
      <c r="E60" s="10">
        <v>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1">
        <v>1548.6149910000001</v>
      </c>
      <c r="T60" s="40">
        <f t="shared" si="6"/>
        <v>1858.3379892</v>
      </c>
      <c r="V60" s="54"/>
    </row>
    <row r="61" spans="1:22" ht="18.75">
      <c r="A61" s="35">
        <v>7</v>
      </c>
      <c r="B61" s="3" t="s">
        <v>118</v>
      </c>
      <c r="C61" s="67" t="s">
        <v>120</v>
      </c>
      <c r="D61" s="10"/>
      <c r="E61" s="10">
        <v>3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1">
        <v>1595.1540989999999</v>
      </c>
      <c r="T61" s="40">
        <f t="shared" si="6"/>
        <v>1914.1849187999997</v>
      </c>
      <c r="V61" s="54"/>
    </row>
    <row r="62" spans="1:22" ht="18.75">
      <c r="A62" s="35">
        <v>8</v>
      </c>
      <c r="B62" s="3" t="s">
        <v>121</v>
      </c>
      <c r="C62" s="67" t="s">
        <v>122</v>
      </c>
      <c r="D62" s="10"/>
      <c r="E62" s="10">
        <v>54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1">
        <v>23937.923163000003</v>
      </c>
      <c r="T62" s="40">
        <f t="shared" si="6"/>
        <v>28725.507795600002</v>
      </c>
      <c r="V62" s="54"/>
    </row>
    <row r="63" spans="1:22" ht="18.75">
      <c r="A63" s="35">
        <v>9</v>
      </c>
      <c r="B63" s="3" t="s">
        <v>123</v>
      </c>
      <c r="C63" s="67" t="s">
        <v>124</v>
      </c>
      <c r="D63" s="10"/>
      <c r="E63" s="10">
        <v>65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1">
        <v>26602.406061000002</v>
      </c>
      <c r="T63" s="40">
        <f t="shared" si="6"/>
        <v>31922.887273200002</v>
      </c>
      <c r="V63" s="54"/>
    </row>
    <row r="64" spans="1:22" ht="18.75">
      <c r="A64" s="35">
        <v>10</v>
      </c>
      <c r="B64" s="3" t="s">
        <v>123</v>
      </c>
      <c r="C64" s="67" t="s">
        <v>125</v>
      </c>
      <c r="D64" s="10"/>
      <c r="E64" s="10">
        <v>80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1">
        <v>33736.951248000005</v>
      </c>
      <c r="T64" s="40">
        <f t="shared" si="6"/>
        <v>40484.341497600006</v>
      </c>
      <c r="V64" s="54"/>
    </row>
    <row r="65" spans="1:22" ht="18.75">
      <c r="A65" s="35">
        <v>11</v>
      </c>
      <c r="B65" s="3" t="s">
        <v>126</v>
      </c>
      <c r="C65" s="67" t="s">
        <v>127</v>
      </c>
      <c r="D65" s="10"/>
      <c r="E65" s="10">
        <v>35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1">
        <v>16265.013765000002</v>
      </c>
      <c r="T65" s="40">
        <f t="shared" si="6"/>
        <v>19518.016518</v>
      </c>
      <c r="V65" s="54"/>
    </row>
    <row r="66" spans="1:22" ht="18.75">
      <c r="A66" s="35">
        <v>12</v>
      </c>
      <c r="B66" s="3" t="s">
        <v>128</v>
      </c>
      <c r="C66" s="67" t="s">
        <v>129</v>
      </c>
      <c r="D66" s="10"/>
      <c r="E66" s="10">
        <v>130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1">
        <v>91662.354052500013</v>
      </c>
      <c r="T66" s="40">
        <f t="shared" si="6"/>
        <v>109994.82486300002</v>
      </c>
      <c r="V66" s="54"/>
    </row>
    <row r="67" spans="1:22" ht="18.75">
      <c r="A67" s="35">
        <v>13</v>
      </c>
      <c r="B67" s="3" t="s">
        <v>130</v>
      </c>
      <c r="C67" s="67" t="s">
        <v>131</v>
      </c>
      <c r="D67" s="10"/>
      <c r="E67" s="1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1">
        <v>8555.9865930000014</v>
      </c>
      <c r="T67" s="40">
        <f t="shared" si="6"/>
        <v>10267.183911600001</v>
      </c>
      <c r="V67" s="54"/>
    </row>
    <row r="68" spans="1:22" ht="18.75">
      <c r="A68" s="35">
        <v>14</v>
      </c>
      <c r="B68" s="3" t="s">
        <v>132</v>
      </c>
      <c r="C68" s="67" t="s">
        <v>133</v>
      </c>
      <c r="D68" s="10"/>
      <c r="E68" s="10">
        <v>3.67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1">
        <v>10184.772097500001</v>
      </c>
      <c r="T68" s="40">
        <f t="shared" si="6"/>
        <v>12221.726517000001</v>
      </c>
      <c r="V68" s="54"/>
    </row>
    <row r="69" spans="1:22" ht="18" customHeight="1">
      <c r="A69" s="35">
        <v>15</v>
      </c>
      <c r="B69" s="3" t="s">
        <v>9</v>
      </c>
      <c r="C69" s="67"/>
      <c r="D69" s="10"/>
      <c r="E69" s="10">
        <v>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1">
        <v>3248.1608774999995</v>
      </c>
      <c r="T69" s="40">
        <f t="shared" si="6"/>
        <v>3897.7930529999994</v>
      </c>
      <c r="V69" s="54"/>
    </row>
    <row r="70" spans="1:22" ht="18.75">
      <c r="A70" s="35">
        <v>16</v>
      </c>
      <c r="B70" s="3" t="s">
        <v>10</v>
      </c>
      <c r="C70" s="67"/>
      <c r="D70" s="10"/>
      <c r="E70" s="10">
        <v>2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1">
        <v>3107.84166</v>
      </c>
      <c r="T70" s="40">
        <f t="shared" si="6"/>
        <v>3729.4099919999999</v>
      </c>
      <c r="V70" s="54"/>
    </row>
    <row r="71" spans="1:22" ht="18.75">
      <c r="A71" s="35">
        <v>17</v>
      </c>
      <c r="B71" s="3" t="s">
        <v>134</v>
      </c>
      <c r="C71" s="67" t="s">
        <v>135</v>
      </c>
      <c r="D71" s="10"/>
      <c r="E71" s="10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55">
        <v>106.00971149999999</v>
      </c>
      <c r="T71" s="40">
        <f t="shared" si="6"/>
        <v>127.21165379999999</v>
      </c>
      <c r="V71" s="54"/>
    </row>
    <row r="72" spans="1:22" ht="18.75">
      <c r="A72" s="35">
        <v>18</v>
      </c>
      <c r="B72" s="3" t="s">
        <v>2</v>
      </c>
      <c r="C72" s="67"/>
      <c r="D72" s="10"/>
      <c r="E72" s="10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55">
        <v>81.134130000000013</v>
      </c>
      <c r="T72" s="40">
        <f t="shared" si="6"/>
        <v>97.360956000000016</v>
      </c>
      <c r="V72" s="54"/>
    </row>
    <row r="73" spans="1:22" ht="18.75">
      <c r="A73" s="35">
        <v>19</v>
      </c>
      <c r="B73" s="3" t="s">
        <v>136</v>
      </c>
      <c r="C73" s="67" t="s">
        <v>137</v>
      </c>
      <c r="D73" s="10"/>
      <c r="E73" s="10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55">
        <v>42.732227999999999</v>
      </c>
      <c r="T73" s="40">
        <f t="shared" si="6"/>
        <v>51.278673599999998</v>
      </c>
      <c r="V73" s="54"/>
    </row>
    <row r="74" spans="1:22" ht="19.5" thickBot="1">
      <c r="A74" s="37">
        <v>20</v>
      </c>
      <c r="B74" s="38" t="s">
        <v>136</v>
      </c>
      <c r="C74" s="74" t="s">
        <v>138</v>
      </c>
      <c r="D74" s="39"/>
      <c r="E74" s="39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56">
        <v>34.797262500000002</v>
      </c>
      <c r="T74" s="40">
        <f t="shared" si="6"/>
        <v>41.756715</v>
      </c>
      <c r="V74" s="54"/>
    </row>
    <row r="75" spans="1:22" ht="18.75">
      <c r="A75" s="4"/>
      <c r="D75" s="4"/>
      <c r="E75" s="4"/>
    </row>
    <row r="76" spans="1:22" ht="22.5">
      <c r="A76" s="2"/>
      <c r="B76" s="18" t="s">
        <v>31</v>
      </c>
      <c r="D76" s="2"/>
      <c r="E76" s="2"/>
    </row>
    <row r="77" spans="1:22" ht="28.5" customHeight="1"/>
    <row r="78" spans="1:22" ht="2.25" customHeight="1"/>
    <row r="79" spans="1:22" ht="18.75">
      <c r="B79" s="4"/>
    </row>
    <row r="80" spans="1:22" ht="18.75">
      <c r="B80" s="4"/>
    </row>
    <row r="81" spans="2:2" ht="18.75">
      <c r="B81" s="4"/>
    </row>
  </sheetData>
  <mergeCells count="19">
    <mergeCell ref="A36:T36"/>
    <mergeCell ref="A47:T47"/>
    <mergeCell ref="A54:T54"/>
    <mergeCell ref="A40:T40"/>
    <mergeCell ref="A42:T42"/>
    <mergeCell ref="A45:T45"/>
    <mergeCell ref="A1:E1"/>
    <mergeCell ref="T4:T5"/>
    <mergeCell ref="A6:T6"/>
    <mergeCell ref="A15:T15"/>
    <mergeCell ref="A23:T23"/>
    <mergeCell ref="A2:S2"/>
    <mergeCell ref="A3:E3"/>
    <mergeCell ref="B4:B5"/>
    <mergeCell ref="A4:A5"/>
    <mergeCell ref="S4:S5"/>
    <mergeCell ref="E4:E5"/>
    <mergeCell ref="D4:D5"/>
    <mergeCell ref="C4:C5"/>
  </mergeCells>
  <printOptions horizontalCentered="1" verticalCentered="1"/>
  <pageMargins left="0.39370078740157483" right="0" top="0.19685039370078741" bottom="0" header="0.31496062992125984" footer="0.31496062992125984"/>
  <pageSetup paperSize="9"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от 01.10.2020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2021-02-16T12:59:40Z</dcterms:modified>
</cp:coreProperties>
</file>